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3970" windowHeight="3855" tabRatio="754"/>
  </bookViews>
  <sheets>
    <sheet name="штук" sheetId="45" r:id="rId1"/>
  </sheets>
  <definedNames>
    <definedName name="_xlnm._FilterDatabase" localSheetId="0" hidden="1">штук!$A$14:$L$44</definedName>
    <definedName name="Print_Area" localSheetId="0">штук!$A$15:$L$32</definedName>
    <definedName name="_xlnm.Print_Area" localSheetId="0">штук!$A$1:$L$50</definedName>
  </definedNames>
  <calcPr calcId="152511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45" l="1"/>
  <c r="I41" i="45" l="1"/>
  <c r="H41" i="45"/>
  <c r="G41" i="45"/>
  <c r="F41" i="45"/>
  <c r="E41" i="45"/>
  <c r="J40" i="45"/>
  <c r="I37" i="45"/>
  <c r="H37" i="45"/>
  <c r="G37" i="45"/>
  <c r="F37" i="45"/>
  <c r="L36" i="45"/>
  <c r="I34" i="45"/>
  <c r="H34" i="45"/>
  <c r="G34" i="45"/>
  <c r="F34" i="45"/>
  <c r="E34" i="45"/>
  <c r="J33" i="45"/>
  <c r="F21" i="45"/>
  <c r="E21" i="45"/>
  <c r="J41" i="45" l="1"/>
  <c r="L41" i="45" s="1"/>
  <c r="J34" i="45"/>
  <c r="L34" i="45" s="1"/>
  <c r="J37" i="45"/>
  <c r="L37" i="45" s="1"/>
  <c r="L35" i="45" s="1"/>
  <c r="K33" i="45" l="1"/>
  <c r="L33" i="45" s="1"/>
  <c r="I21" i="45" l="1"/>
  <c r="I24" i="45"/>
  <c r="I27" i="45" s="1"/>
  <c r="I29" i="45"/>
  <c r="H21" i="45"/>
  <c r="H24" i="45"/>
  <c r="H27" i="45" s="1"/>
  <c r="H29" i="45"/>
  <c r="G21" i="45"/>
  <c r="G29" i="45"/>
  <c r="G24" i="45"/>
  <c r="G27" i="45" s="1"/>
  <c r="F24" i="45"/>
  <c r="J21" i="45" l="1"/>
  <c r="L21" i="45" s="1"/>
  <c r="G32" i="45"/>
  <c r="I32" i="45"/>
  <c r="H32" i="45"/>
  <c r="J28" i="45"/>
  <c r="J20" i="45"/>
  <c r="J23" i="45"/>
  <c r="F27" i="45"/>
  <c r="J27" i="45" s="1"/>
  <c r="L27" i="45" s="1"/>
  <c r="F29" i="45"/>
  <c r="J29" i="45" s="1"/>
  <c r="F32" i="45"/>
  <c r="E24" i="45"/>
  <c r="J32" i="45" l="1"/>
  <c r="L24" i="45"/>
  <c r="L25" i="45"/>
  <c r="K23" i="45" l="1"/>
  <c r="L23" i="45" s="1"/>
  <c r="L22" i="45" l="1"/>
  <c r="L32" i="45"/>
  <c r="L31" i="45" l="1"/>
  <c r="L30" i="45" s="1"/>
  <c r="E29" i="45" l="1"/>
  <c r="L29" i="45" l="1"/>
  <c r="L17" i="45" l="1"/>
  <c r="L43" i="45" s="1"/>
  <c r="K40" i="45" s="1"/>
  <c r="L40" i="45" s="1"/>
  <c r="L39" i="45" s="1"/>
  <c r="L20" i="45" l="1"/>
  <c r="L19" i="45" s="1"/>
  <c r="K28" i="45"/>
  <c r="L28" i="45" s="1"/>
  <c r="L42" i="45" l="1"/>
  <c r="L16" i="45" l="1"/>
  <c r="L6" i="45" s="1"/>
  <c r="L13" i="45" s="1"/>
  <c r="L18" i="45" l="1"/>
  <c r="L44" i="45" s="1"/>
</calcChain>
</file>

<file path=xl/comments1.xml><?xml version="1.0" encoding="utf-8"?>
<comments xmlns="http://schemas.openxmlformats.org/spreadsheetml/2006/main">
  <authors>
    <author>Автор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первая цифра номер пакета, 2-я - номер по порядку</t>
        </r>
      </text>
    </comment>
  </commentList>
</comments>
</file>

<file path=xl/sharedStrings.xml><?xml version="1.0" encoding="utf-8"?>
<sst xmlns="http://schemas.openxmlformats.org/spreadsheetml/2006/main" count="63" uniqueCount="50">
  <si>
    <t>Наименование работ</t>
  </si>
  <si>
    <t>Расход</t>
  </si>
  <si>
    <t>материалы</t>
  </si>
  <si>
    <t>м2</t>
  </si>
  <si>
    <t>Объект:</t>
  </si>
  <si>
    <t>Итоговая стоимость:</t>
  </si>
  <si>
    <t>руб</t>
  </si>
  <si>
    <t>Аванс :</t>
  </si>
  <si>
    <t>Начало работ:</t>
  </si>
  <si>
    <t>Окончание работ:</t>
  </si>
  <si>
    <t>Подрядчик:</t>
  </si>
  <si>
    <t>Вид  калькуляции:</t>
  </si>
  <si>
    <t>основная</t>
  </si>
  <si>
    <t>Основание:</t>
  </si>
  <si>
    <t>Стоимость на 1 м2 продаваемой площади:</t>
  </si>
  <si>
    <t>№ п.п.</t>
  </si>
  <si>
    <t>Един. Измер.</t>
  </si>
  <si>
    <t>Стоимость за единицу</t>
  </si>
  <si>
    <t>Итого, руб.</t>
  </si>
  <si>
    <t>работы</t>
  </si>
  <si>
    <t>Стоимость работ и механизмов:</t>
  </si>
  <si>
    <t>Стоимость материалов:</t>
  </si>
  <si>
    <t>работа</t>
  </si>
  <si>
    <t>Согласовано со стороны Заказчика:</t>
  </si>
  <si>
    <t>______________________/Курлыгин Д.С./</t>
  </si>
  <si>
    <t>"____" ___________ 2018 г.</t>
  </si>
  <si>
    <t>Общий объем, в т.ч. по секциям:</t>
  </si>
  <si>
    <t>___________________ /Горишной Р.В./</t>
  </si>
  <si>
    <t>_____________________ /Арапов Е.С./</t>
  </si>
  <si>
    <t>1</t>
  </si>
  <si>
    <t>2</t>
  </si>
  <si>
    <t>ИТОГО в т.ч. НДС 20%:</t>
  </si>
  <si>
    <t>3</t>
  </si>
  <si>
    <t>Калькуляция №</t>
  </si>
  <si>
    <t>"Суходольский квартал 4 очередь строительства"</t>
  </si>
  <si>
    <t>3 секция</t>
  </si>
  <si>
    <t>4 секция</t>
  </si>
  <si>
    <t>5 секция</t>
  </si>
  <si>
    <t>6 секция</t>
  </si>
  <si>
    <t>Монтаж лесов</t>
  </si>
  <si>
    <t>Устройство средств подмащивания (монтаж лесов)</t>
  </si>
  <si>
    <t>Монтаж подсистемы Durer (устройство всех элементов подсистемы, съемка основания, контрольные испытания анкеров, распиловка и адаптация элементов подсистемы)</t>
  </si>
  <si>
    <t>4</t>
  </si>
  <si>
    <t>Монтаж утеплителя t150мм</t>
  </si>
  <si>
    <t>Устройство фасада НВФ</t>
  </si>
  <si>
    <t>Устройство лицевой кладки (раскладка кирпича по рисунку, замешевание раствора в ручную, расшивка швов с заполнением пустот, подсобные работы, укрытие пленкой, отчистка поверхности, подрезка кирпича)</t>
  </si>
  <si>
    <t>Разборка средств подмащивания (монтаж лесов)</t>
  </si>
  <si>
    <t>Демонтаж лесов</t>
  </si>
  <si>
    <t>материал (в соответсии с проектом)</t>
  </si>
  <si>
    <t>Клинкерный фасад 3-6 секции. Устройство НВФ на системе "Durer".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</si>
</sst>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_(* #,##0.000_);_(* \(#,##0.000\);_(* &quot;-&quot;??_);_(@_)"/>
    <numFmt numFmtId="168" formatCode="0.000"/>
    <numFmt numFmtId="169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9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indexed="9"/>
      <name val="Verdana"/>
      <family val="2"/>
      <charset val="204"/>
    </font>
    <font>
      <b/>
      <sz val="12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ACA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7465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3B24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theme="0" tint="-4.9989318521683403E-2"/>
      </top>
      <bottom style="thin">
        <color indexed="9"/>
      </bottom>
      <diagonal/>
    </border>
    <border>
      <left/>
      <right/>
      <top style="thin">
        <color theme="0" tint="-4.9989318521683403E-2"/>
      </top>
      <bottom style="thin">
        <color indexed="9"/>
      </bottom>
      <diagonal/>
    </border>
    <border>
      <left/>
      <right style="thin">
        <color indexed="9"/>
      </right>
      <top style="thin">
        <color theme="0" tint="-4.9989318521683403E-2"/>
      </top>
      <bottom style="thin">
        <color indexed="9"/>
      </bottom>
      <diagonal/>
    </border>
  </borders>
  <cellStyleXfs count="44">
    <xf numFmtId="0" fontId="0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6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14" fillId="0" borderId="0" xfId="6" applyFont="1"/>
    <xf numFmtId="0" fontId="3" fillId="0" borderId="0" xfId="16" applyFont="1"/>
    <xf numFmtId="0" fontId="3" fillId="0" borderId="0" xfId="6" applyFont="1" applyAlignment="1">
      <alignment vertical="center"/>
    </xf>
    <xf numFmtId="0" fontId="4" fillId="0" borderId="0" xfId="6" applyFont="1" applyAlignment="1">
      <alignment horizontal="right" vertical="center"/>
    </xf>
    <xf numFmtId="0" fontId="3" fillId="0" borderId="0" xfId="6" applyFont="1" applyAlignment="1">
      <alignment horizontal="left" vertical="center" wrapText="1"/>
    </xf>
    <xf numFmtId="167" fontId="17" fillId="2" borderId="1" xfId="8" applyNumberFormat="1" applyFont="1" applyFill="1" applyBorder="1" applyAlignment="1">
      <alignment horizontal="center" vertical="center" wrapText="1"/>
    </xf>
    <xf numFmtId="4" fontId="17" fillId="2" borderId="2" xfId="8" applyNumberFormat="1" applyFont="1" applyFill="1" applyBorder="1" applyAlignment="1">
      <alignment horizontal="center" vertical="center" wrapText="1"/>
    </xf>
    <xf numFmtId="0" fontId="17" fillId="2" borderId="3" xfId="8" applyFont="1" applyFill="1" applyBorder="1" applyAlignment="1">
      <alignment vertical="center"/>
    </xf>
    <xf numFmtId="0" fontId="4" fillId="2" borderId="3" xfId="8" applyFont="1" applyFill="1" applyBorder="1" applyAlignment="1">
      <alignment horizontal="center" vertical="center"/>
    </xf>
    <xf numFmtId="2" fontId="16" fillId="3" borderId="2" xfId="8" applyNumberFormat="1" applyFont="1" applyFill="1" applyBorder="1" applyAlignment="1">
      <alignment horizontal="left" vertical="center"/>
    </xf>
    <xf numFmtId="2" fontId="3" fillId="3" borderId="4" xfId="8" applyNumberFormat="1" applyFont="1" applyFill="1" applyBorder="1" applyAlignment="1">
      <alignment horizontal="left" vertical="center" wrapText="1"/>
    </xf>
    <xf numFmtId="2" fontId="16" fillId="3" borderId="2" xfId="8" applyNumberFormat="1" applyFont="1" applyFill="1" applyBorder="1" applyAlignment="1">
      <alignment horizontal="left" vertical="center" wrapText="1"/>
    </xf>
    <xf numFmtId="2" fontId="18" fillId="5" borderId="2" xfId="8" applyNumberFormat="1" applyFont="1" applyFill="1" applyBorder="1" applyAlignment="1">
      <alignment vertical="center"/>
    </xf>
    <xf numFmtId="2" fontId="18" fillId="5" borderId="4" xfId="8" applyNumberFormat="1" applyFont="1" applyFill="1" applyBorder="1" applyAlignment="1">
      <alignment vertical="center"/>
    </xf>
    <xf numFmtId="167" fontId="4" fillId="5" borderId="1" xfId="28" applyNumberFormat="1" applyFont="1" applyFill="1" applyBorder="1" applyAlignment="1">
      <alignment horizontal="center" vertical="center"/>
    </xf>
    <xf numFmtId="43" fontId="15" fillId="0" borderId="0" xfId="0" applyNumberFormat="1" applyFont="1"/>
    <xf numFmtId="167" fontId="4" fillId="5" borderId="9" xfId="28" applyNumberFormat="1" applyFont="1" applyFill="1" applyBorder="1" applyAlignment="1">
      <alignment horizontal="center" vertical="center"/>
    </xf>
    <xf numFmtId="2" fontId="16" fillId="3" borderId="7" xfId="8" applyNumberFormat="1" applyFont="1" applyFill="1" applyBorder="1" applyAlignment="1">
      <alignment horizontal="left" vertical="center" wrapText="1"/>
    </xf>
    <xf numFmtId="2" fontId="3" fillId="3" borderId="14" xfId="8" applyNumberFormat="1" applyFont="1" applyFill="1" applyBorder="1" applyAlignment="1">
      <alignment horizontal="left" vertical="center" wrapText="1"/>
    </xf>
    <xf numFmtId="167" fontId="3" fillId="3" borderId="13" xfId="28" applyNumberFormat="1" applyFont="1" applyFill="1" applyBorder="1" applyAlignment="1">
      <alignment horizontal="center" vertical="center"/>
    </xf>
    <xf numFmtId="4" fontId="3" fillId="3" borderId="13" xfId="28" applyNumberFormat="1" applyFont="1" applyFill="1" applyBorder="1" applyAlignment="1">
      <alignment horizontal="center" vertical="center"/>
    </xf>
    <xf numFmtId="2" fontId="3" fillId="3" borderId="12" xfId="8" applyNumberFormat="1" applyFont="1" applyFill="1" applyBorder="1" applyAlignment="1">
      <alignment horizontal="left" vertical="center" wrapText="1"/>
    </xf>
    <xf numFmtId="167" fontId="3" fillId="3" borderId="12" xfId="28" applyNumberFormat="1" applyFont="1" applyFill="1" applyBorder="1" applyAlignment="1">
      <alignment horizontal="center" vertical="center"/>
    </xf>
    <xf numFmtId="4" fontId="3" fillId="3" borderId="12" xfId="28" applyNumberFormat="1" applyFont="1" applyFill="1" applyBorder="1" applyAlignment="1">
      <alignment horizontal="center" vertical="center"/>
    </xf>
    <xf numFmtId="168" fontId="3" fillId="0" borderId="0" xfId="6" applyNumberFormat="1" applyFont="1" applyAlignment="1">
      <alignment horizontal="center" vertical="center"/>
    </xf>
    <xf numFmtId="168" fontId="17" fillId="2" borderId="1" xfId="8" applyNumberFormat="1" applyFont="1" applyFill="1" applyBorder="1" applyAlignment="1">
      <alignment horizontal="center" vertical="center" wrapText="1"/>
    </xf>
    <xf numFmtId="168" fontId="4" fillId="2" borderId="3" xfId="8" applyNumberFormat="1" applyFont="1" applyFill="1" applyBorder="1" applyAlignment="1">
      <alignment horizontal="center" vertical="center"/>
    </xf>
    <xf numFmtId="168" fontId="4" fillId="5" borderId="9" xfId="28" applyNumberFormat="1" applyFont="1" applyFill="1" applyBorder="1" applyAlignment="1">
      <alignment horizontal="center" vertical="center"/>
    </xf>
    <xf numFmtId="168" fontId="3" fillId="3" borderId="13" xfId="28" applyNumberFormat="1" applyFont="1" applyFill="1" applyBorder="1" applyAlignment="1">
      <alignment horizontal="center" vertical="center"/>
    </xf>
    <xf numFmtId="168" fontId="3" fillId="3" borderId="12" xfId="28" applyNumberFormat="1" applyFont="1" applyFill="1" applyBorder="1" applyAlignment="1">
      <alignment horizontal="center" vertical="center"/>
    </xf>
    <xf numFmtId="4" fontId="3" fillId="0" borderId="0" xfId="6" applyNumberFormat="1" applyFont="1" applyAlignment="1">
      <alignment vertical="center"/>
    </xf>
    <xf numFmtId="4" fontId="3" fillId="0" borderId="0" xfId="6" applyNumberFormat="1" applyFont="1" applyAlignment="1">
      <alignment horizontal="left" vertical="center" wrapText="1"/>
    </xf>
    <xf numFmtId="4" fontId="4" fillId="0" borderId="0" xfId="6" applyNumberFormat="1" applyFont="1" applyAlignment="1">
      <alignment horizontal="right" vertical="center"/>
    </xf>
    <xf numFmtId="4" fontId="3" fillId="0" borderId="0" xfId="6" applyNumberFormat="1" applyFont="1" applyAlignment="1">
      <alignment horizontal="center" vertical="center"/>
    </xf>
    <xf numFmtId="4" fontId="3" fillId="0" borderId="0" xfId="6" applyNumberFormat="1" applyFont="1" applyAlignment="1">
      <alignment horizontal="right" vertical="center"/>
    </xf>
    <xf numFmtId="4" fontId="3" fillId="0" borderId="0" xfId="6" applyNumberFormat="1" applyFont="1" applyFill="1" applyAlignment="1">
      <alignment horizontal="right" vertical="center"/>
    </xf>
    <xf numFmtId="4" fontId="3" fillId="0" borderId="0" xfId="6" applyNumberFormat="1" applyFont="1" applyFill="1" applyAlignment="1">
      <alignment horizontal="left" vertical="center" indent="1"/>
    </xf>
    <xf numFmtId="4" fontId="3" fillId="0" borderId="0" xfId="6" applyNumberFormat="1" applyFont="1" applyAlignment="1">
      <alignment horizontal="left" vertical="center" indent="1"/>
    </xf>
    <xf numFmtId="4" fontId="16" fillId="0" borderId="0" xfId="6" applyNumberFormat="1" applyFont="1" applyAlignment="1">
      <alignment horizontal="right" vertical="center"/>
    </xf>
    <xf numFmtId="4" fontId="3" fillId="0" borderId="0" xfId="19" applyNumberFormat="1" applyFont="1" applyFill="1" applyAlignment="1">
      <alignment horizontal="left" vertical="center"/>
    </xf>
    <xf numFmtId="49" fontId="0" fillId="0" borderId="0" xfId="0" applyNumberFormat="1"/>
    <xf numFmtId="49" fontId="3" fillId="0" borderId="0" xfId="6" applyNumberFormat="1" applyFont="1" applyAlignment="1">
      <alignment vertical="center"/>
    </xf>
    <xf numFmtId="49" fontId="17" fillId="2" borderId="1" xfId="8" applyNumberFormat="1" applyFont="1" applyFill="1" applyBorder="1" applyAlignment="1">
      <alignment horizontal="center" vertical="center" wrapText="1"/>
    </xf>
    <xf numFmtId="49" fontId="17" fillId="2" borderId="2" xfId="8" applyNumberFormat="1" applyFont="1" applyFill="1" applyBorder="1" applyAlignment="1">
      <alignment vertical="center"/>
    </xf>
    <xf numFmtId="49" fontId="16" fillId="3" borderId="1" xfId="8" applyNumberFormat="1" applyFont="1" applyFill="1" applyBorder="1" applyAlignment="1">
      <alignment vertical="center"/>
    </xf>
    <xf numFmtId="49" fontId="18" fillId="5" borderId="1" xfId="8" applyNumberFormat="1" applyFont="1" applyFill="1" applyBorder="1" applyAlignment="1">
      <alignment horizontal="center" vertical="center"/>
    </xf>
    <xf numFmtId="49" fontId="18" fillId="5" borderId="9" xfId="8" applyNumberFormat="1" applyFont="1" applyFill="1" applyBorder="1" applyAlignment="1">
      <alignment horizontal="center" vertical="center"/>
    </xf>
    <xf numFmtId="49" fontId="16" fillId="3" borderId="13" xfId="8" applyNumberFormat="1" applyFont="1" applyFill="1" applyBorder="1" applyAlignment="1">
      <alignment vertical="center"/>
    </xf>
    <xf numFmtId="49" fontId="16" fillId="3" borderId="12" xfId="8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 applyFill="1"/>
    <xf numFmtId="0" fontId="3" fillId="0" borderId="0" xfId="0" applyFont="1"/>
    <xf numFmtId="0" fontId="15" fillId="0" borderId="0" xfId="0" applyFont="1"/>
    <xf numFmtId="167" fontId="3" fillId="3" borderId="1" xfId="28" applyNumberFormat="1" applyFont="1" applyFill="1" applyBorder="1" applyAlignment="1">
      <alignment horizontal="center" vertical="center"/>
    </xf>
    <xf numFmtId="4" fontId="3" fillId="3" borderId="1" xfId="28" applyNumberFormat="1" applyFont="1" applyFill="1" applyBorder="1" applyAlignment="1">
      <alignment horizontal="center" vertical="center"/>
    </xf>
    <xf numFmtId="4" fontId="4" fillId="5" borderId="1" xfId="28" applyNumberFormat="1" applyFont="1" applyFill="1" applyBorder="1" applyAlignment="1">
      <alignment horizontal="center" vertical="center"/>
    </xf>
    <xf numFmtId="4" fontId="11" fillId="6" borderId="2" xfId="5" applyNumberFormat="1" applyFont="1" applyFill="1" applyBorder="1" applyAlignment="1">
      <alignment horizontal="right" vertical="center"/>
    </xf>
    <xf numFmtId="168" fontId="0" fillId="0" borderId="0" xfId="0" applyNumberFormat="1" applyAlignment="1">
      <alignment horizontal="center"/>
    </xf>
    <xf numFmtId="168" fontId="3" fillId="3" borderId="1" xfId="28" applyNumberFormat="1" applyFont="1" applyFill="1" applyBorder="1" applyAlignment="1">
      <alignment horizontal="center" vertical="center"/>
    </xf>
    <xf numFmtId="168" fontId="4" fillId="5" borderId="1" xfId="28" applyNumberFormat="1" applyFont="1" applyFill="1" applyBorder="1" applyAlignment="1">
      <alignment horizontal="center" vertical="center"/>
    </xf>
    <xf numFmtId="168" fontId="3" fillId="0" borderId="0" xfId="0" applyNumberFormat="1" applyFont="1" applyFill="1" applyAlignment="1">
      <alignment horizontal="center"/>
    </xf>
    <xf numFmtId="4" fontId="0" fillId="0" borderId="0" xfId="0" applyNumberFormat="1"/>
    <xf numFmtId="4" fontId="17" fillId="2" borderId="1" xfId="33" applyNumberFormat="1" applyFont="1" applyFill="1" applyBorder="1" applyAlignment="1">
      <alignment horizontal="center" vertical="center" wrapText="1"/>
    </xf>
    <xf numFmtId="4" fontId="17" fillId="2" borderId="2" xfId="28" applyNumberFormat="1" applyFont="1" applyFill="1" applyBorder="1" applyAlignment="1">
      <alignment horizontal="center" vertical="center"/>
    </xf>
    <xf numFmtId="4" fontId="16" fillId="3" borderId="2" xfId="28" applyNumberFormat="1" applyFont="1" applyFill="1" applyBorder="1" applyAlignment="1">
      <alignment horizontal="center" vertical="center"/>
    </xf>
    <xf numFmtId="4" fontId="18" fillId="5" borderId="2" xfId="28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20" fillId="0" borderId="0" xfId="15" applyFont="1" applyAlignment="1">
      <alignment vertical="center"/>
    </xf>
    <xf numFmtId="0" fontId="21" fillId="0" borderId="0" xfId="15" applyFont="1" applyAlignment="1">
      <alignment horizontal="left" vertical="center"/>
    </xf>
    <xf numFmtId="0" fontId="21" fillId="0" borderId="0" xfId="15" applyFont="1" applyBorder="1" applyAlignment="1">
      <alignment horizontal="right" vertical="center"/>
    </xf>
    <xf numFmtId="0" fontId="22" fillId="0" borderId="0" xfId="15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3" fillId="0" borderId="0" xfId="0" applyNumberFormat="1" applyFont="1"/>
    <xf numFmtId="4" fontId="3" fillId="0" borderId="0" xfId="16" applyNumberFormat="1" applyFont="1"/>
    <xf numFmtId="4" fontId="19" fillId="0" borderId="0" xfId="0" applyNumberFormat="1" applyFont="1" applyAlignment="1">
      <alignment horizontal="center"/>
    </xf>
    <xf numFmtId="4" fontId="23" fillId="6" borderId="2" xfId="5" applyNumberFormat="1" applyFont="1" applyFill="1" applyBorder="1" applyAlignment="1">
      <alignment horizontal="right" vertical="center"/>
    </xf>
    <xf numFmtId="4" fontId="3" fillId="0" borderId="0" xfId="6" applyNumberFormat="1" applyFont="1" applyFill="1" applyAlignment="1">
      <alignment vertical="center"/>
    </xf>
    <xf numFmtId="4" fontId="16" fillId="0" borderId="0" xfId="6" applyNumberFormat="1" applyFont="1" applyAlignment="1">
      <alignment vertical="center"/>
    </xf>
    <xf numFmtId="169" fontId="3" fillId="0" borderId="0" xfId="6" applyNumberFormat="1" applyFont="1" applyAlignment="1">
      <alignment horizontal="center" vertical="center"/>
    </xf>
    <xf numFmtId="169" fontId="3" fillId="0" borderId="0" xfId="6" applyNumberFormat="1" applyFont="1" applyFill="1" applyAlignment="1">
      <alignment horizontal="center" vertical="center"/>
    </xf>
    <xf numFmtId="4" fontId="3" fillId="0" borderId="0" xfId="6" applyNumberFormat="1" applyFont="1" applyFill="1" applyAlignment="1">
      <alignment vertical="center" wrapText="1"/>
    </xf>
    <xf numFmtId="0" fontId="17" fillId="4" borderId="7" xfId="8" applyFont="1" applyFill="1" applyBorder="1" applyAlignment="1">
      <alignment vertical="center"/>
    </xf>
    <xf numFmtId="0" fontId="17" fillId="4" borderId="8" xfId="8" applyFont="1" applyFill="1" applyBorder="1" applyAlignment="1">
      <alignment vertical="center"/>
    </xf>
    <xf numFmtId="4" fontId="17" fillId="4" borderId="8" xfId="8" applyNumberFormat="1" applyFont="1" applyFill="1" applyBorder="1" applyAlignment="1">
      <alignment vertical="center"/>
    </xf>
    <xf numFmtId="0" fontId="21" fillId="0" borderId="0" xfId="15" applyFont="1" applyAlignment="1">
      <alignment horizontal="right" vertical="center"/>
    </xf>
    <xf numFmtId="4" fontId="15" fillId="0" borderId="0" xfId="0" applyNumberFormat="1" applyFont="1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2" xfId="28" applyNumberFormat="1" applyFont="1" applyFill="1" applyBorder="1" applyAlignment="1">
      <alignment horizontal="center" vertical="center"/>
    </xf>
    <xf numFmtId="0" fontId="4" fillId="4" borderId="8" xfId="8" applyFont="1" applyFill="1" applyBorder="1" applyAlignment="1">
      <alignment vertical="center"/>
    </xf>
    <xf numFmtId="0" fontId="3" fillId="0" borderId="0" xfId="16" applyFont="1" applyBorder="1"/>
    <xf numFmtId="166" fontId="4" fillId="5" borderId="9" xfId="28" applyNumberFormat="1" applyFont="1" applyFill="1" applyBorder="1" applyAlignment="1">
      <alignment horizontal="center" vertical="center"/>
    </xf>
    <xf numFmtId="166" fontId="3" fillId="3" borderId="1" xfId="28" applyNumberFormat="1" applyFont="1" applyFill="1" applyBorder="1" applyAlignment="1">
      <alignment horizontal="center" vertical="center"/>
    </xf>
    <xf numFmtId="166" fontId="3" fillId="3" borderId="13" xfId="28" applyNumberFormat="1" applyFont="1" applyFill="1" applyBorder="1" applyAlignment="1">
      <alignment horizontal="center" vertical="center"/>
    </xf>
    <xf numFmtId="166" fontId="4" fillId="5" borderId="1" xfId="28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left" vertical="center" wrapText="1"/>
    </xf>
    <xf numFmtId="49" fontId="16" fillId="3" borderId="0" xfId="8" applyNumberFormat="1" applyFont="1" applyFill="1" applyBorder="1" applyAlignment="1">
      <alignment vertical="center"/>
    </xf>
    <xf numFmtId="2" fontId="3" fillId="3" borderId="0" xfId="8" applyNumberFormat="1" applyFont="1" applyFill="1" applyBorder="1" applyAlignment="1">
      <alignment horizontal="left" vertical="center" wrapText="1"/>
    </xf>
    <xf numFmtId="168" fontId="3" fillId="3" borderId="0" xfId="28" applyNumberFormat="1" applyFont="1" applyFill="1" applyBorder="1" applyAlignment="1">
      <alignment horizontal="center" vertical="center"/>
    </xf>
    <xf numFmtId="167" fontId="3" fillId="3" borderId="0" xfId="28" applyNumberFormat="1" applyFont="1" applyFill="1" applyBorder="1" applyAlignment="1">
      <alignment horizontal="center" vertical="center"/>
    </xf>
    <xf numFmtId="4" fontId="3" fillId="3" borderId="0" xfId="28" applyNumberFormat="1" applyFont="1" applyFill="1" applyBorder="1" applyAlignment="1">
      <alignment horizontal="center" vertical="center"/>
    </xf>
    <xf numFmtId="4" fontId="3" fillId="3" borderId="3" xfId="28" applyNumberFormat="1" applyFont="1" applyFill="1" applyBorder="1" applyAlignment="1">
      <alignment horizontal="center" vertical="center"/>
    </xf>
    <xf numFmtId="2" fontId="23" fillId="6" borderId="2" xfId="8" applyNumberFormat="1" applyFont="1" applyFill="1" applyBorder="1" applyAlignment="1">
      <alignment horizontal="right" vertical="center"/>
    </xf>
    <xf numFmtId="2" fontId="23" fillId="6" borderId="3" xfId="8" applyNumberFormat="1" applyFont="1" applyFill="1" applyBorder="1" applyAlignment="1">
      <alignment horizontal="right" vertical="center"/>
    </xf>
    <xf numFmtId="2" fontId="23" fillId="6" borderId="4" xfId="8" applyNumberFormat="1" applyFont="1" applyFill="1" applyBorder="1" applyAlignment="1">
      <alignment horizontal="right" vertical="center"/>
    </xf>
    <xf numFmtId="2" fontId="18" fillId="5" borderId="10" xfId="8" applyNumberFormat="1" applyFont="1" applyFill="1" applyBorder="1" applyAlignment="1">
      <alignment horizontal="left" vertical="center" wrapText="1"/>
    </xf>
    <xf numFmtId="2" fontId="18" fillId="5" borderId="11" xfId="8" applyNumberFormat="1" applyFont="1" applyFill="1" applyBorder="1" applyAlignment="1">
      <alignment horizontal="left" vertical="center" wrapText="1"/>
    </xf>
    <xf numFmtId="2" fontId="11" fillId="6" borderId="2" xfId="8" applyNumberFormat="1" applyFont="1" applyFill="1" applyBorder="1" applyAlignment="1">
      <alignment horizontal="right" vertical="center"/>
    </xf>
    <xf numFmtId="2" fontId="11" fillId="6" borderId="3" xfId="8" applyNumberFormat="1" applyFont="1" applyFill="1" applyBorder="1" applyAlignment="1">
      <alignment horizontal="right" vertical="center"/>
    </xf>
    <xf numFmtId="2" fontId="11" fillId="6" borderId="4" xfId="8" applyNumberFormat="1" applyFont="1" applyFill="1" applyBorder="1" applyAlignment="1">
      <alignment horizontal="right" vertical="center"/>
    </xf>
    <xf numFmtId="0" fontId="4" fillId="0" borderId="5" xfId="32" applyFont="1" applyFill="1" applyBorder="1" applyAlignment="1">
      <alignment horizontal="center"/>
    </xf>
    <xf numFmtId="0" fontId="4" fillId="0" borderId="6" xfId="32" applyFont="1" applyFill="1" applyBorder="1" applyAlignment="1">
      <alignment horizontal="center"/>
    </xf>
    <xf numFmtId="0" fontId="24" fillId="0" borderId="6" xfId="32" applyFont="1" applyBorder="1" applyAlignment="1">
      <alignment horizontal="center" vertical="center"/>
    </xf>
    <xf numFmtId="0" fontId="17" fillId="2" borderId="2" xfId="8" applyFont="1" applyFill="1" applyBorder="1" applyAlignment="1">
      <alignment horizontal="center" vertical="center" wrapText="1"/>
    </xf>
    <xf numFmtId="0" fontId="17" fillId="2" borderId="4" xfId="8" applyFont="1" applyFill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2" fontId="18" fillId="5" borderId="15" xfId="8" applyNumberFormat="1" applyFont="1" applyFill="1" applyBorder="1" applyAlignment="1">
      <alignment horizontal="left" vertical="center" wrapText="1"/>
    </xf>
    <xf numFmtId="2" fontId="18" fillId="5" borderId="16" xfId="8" applyNumberFormat="1" applyFont="1" applyFill="1" applyBorder="1" applyAlignment="1">
      <alignment horizontal="left" vertical="center" wrapText="1"/>
    </xf>
    <xf numFmtId="2" fontId="18" fillId="5" borderId="17" xfId="8" applyNumberFormat="1" applyFont="1" applyFill="1" applyBorder="1" applyAlignment="1">
      <alignment horizontal="left" vertical="center" wrapText="1"/>
    </xf>
    <xf numFmtId="2" fontId="16" fillId="3" borderId="2" xfId="8" applyNumberFormat="1" applyFont="1" applyFill="1" applyBorder="1" applyAlignment="1">
      <alignment horizontal="left" vertical="center" wrapText="1"/>
    </xf>
    <xf numFmtId="2" fontId="16" fillId="3" borderId="4" xfId="8" applyNumberFormat="1" applyFont="1" applyFill="1" applyBorder="1" applyAlignment="1">
      <alignment horizontal="left" vertical="center" wrapText="1"/>
    </xf>
  </cellXfs>
  <cellStyles count="44">
    <cellStyle name="Normal 2" xfId="1"/>
    <cellStyle name="Денежный 2" xfId="2"/>
    <cellStyle name="Денежный 2 2" xfId="3"/>
    <cellStyle name="Денежный 2 3" xfId="4"/>
    <cellStyle name="Денежный 2 4" xfId="5"/>
    <cellStyle name="Обычный" xfId="0" builtinId="0"/>
    <cellStyle name="Обычный 2" xfId="6"/>
    <cellStyle name="Обычный 2 2" xfId="7"/>
    <cellStyle name="Обычный 2 2 2" xfId="8"/>
    <cellStyle name="Обычный 2 2 2 2" xfId="33"/>
    <cellStyle name="Обычный 2 3" xfId="9"/>
    <cellStyle name="Обычный 2 4" xfId="10"/>
    <cellStyle name="Обычный 2 4 2" xfId="34"/>
    <cellStyle name="Обычный 2 5" xfId="11"/>
    <cellStyle name="Обычный 2 5 2" xfId="35"/>
    <cellStyle name="Обычный 2 6" xfId="12"/>
    <cellStyle name="Обычный 2 7" xfId="32"/>
    <cellStyle name="Обычный 3" xfId="13"/>
    <cellStyle name="Обычный 3 2" xfId="14"/>
    <cellStyle name="Обычный 4" xfId="15"/>
    <cellStyle name="Обычный 5" xfId="16"/>
    <cellStyle name="Обычный 5 2" xfId="17"/>
    <cellStyle name="Обычный 5 2 2" xfId="37"/>
    <cellStyle name="Обычный 5 3" xfId="18"/>
    <cellStyle name="Обычный 5 3 2" xfId="38"/>
    <cellStyle name="Обычный 5 4" xfId="36"/>
    <cellStyle name="Финансовый 2" xfId="19"/>
    <cellStyle name="Финансовый 2 2" xfId="20"/>
    <cellStyle name="Финансовый 2 3" xfId="21"/>
    <cellStyle name="Финансовый 2 4" xfId="39"/>
    <cellStyle name="Финансовый 3" xfId="22"/>
    <cellStyle name="Финансовый 3 2" xfId="23"/>
    <cellStyle name="Финансовый 3 3" xfId="24"/>
    <cellStyle name="Финансовый 4" xfId="25"/>
    <cellStyle name="Финансовый 4 2" xfId="26"/>
    <cellStyle name="Финансовый 4 2 2" xfId="41"/>
    <cellStyle name="Финансовый 4 3" xfId="27"/>
    <cellStyle name="Финансовый 4 3 2" xfId="42"/>
    <cellStyle name="Финансовый 4 4" xfId="40"/>
    <cellStyle name="Финансовый 5" xfId="28"/>
    <cellStyle name="Финансовый 5 2" xfId="29"/>
    <cellStyle name="Финансовый 6" xfId="30"/>
    <cellStyle name="Финансовый 7" xfId="31"/>
    <cellStyle name="Финансовый 7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296332</xdr:colOff>
      <xdr:row>41</xdr:row>
      <xdr:rowOff>0</xdr:rowOff>
    </xdr:from>
    <xdr:to>
      <xdr:col>49</xdr:col>
      <xdr:colOff>137511</xdr:colOff>
      <xdr:row>62</xdr:row>
      <xdr:rowOff>60211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71182" y="28425360"/>
          <a:ext cx="6927779" cy="3250029"/>
        </a:xfrm>
        <a:prstGeom prst="rect">
          <a:avLst/>
        </a:prstGeom>
      </xdr:spPr>
    </xdr:pic>
    <xdr:clientData/>
  </xdr:twoCellAnchor>
  <xdr:twoCellAnchor editAs="oneCell">
    <xdr:from>
      <xdr:col>38</xdr:col>
      <xdr:colOff>21167</xdr:colOff>
      <xdr:row>18</xdr:row>
      <xdr:rowOff>0</xdr:rowOff>
    </xdr:from>
    <xdr:to>
      <xdr:col>44</xdr:col>
      <xdr:colOff>508200</xdr:colOff>
      <xdr:row>32</xdr:row>
      <xdr:rowOff>277387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86567" y="8869787"/>
          <a:ext cx="4030333" cy="3566687"/>
        </a:xfrm>
        <a:prstGeom prst="rect">
          <a:avLst/>
        </a:prstGeom>
      </xdr:spPr>
    </xdr:pic>
    <xdr:clientData/>
  </xdr:twoCellAnchor>
  <xdr:twoCellAnchor editAs="oneCell">
    <xdr:from>
      <xdr:col>44</xdr:col>
      <xdr:colOff>486833</xdr:colOff>
      <xdr:row>18</xdr:row>
      <xdr:rowOff>0</xdr:rowOff>
    </xdr:from>
    <xdr:to>
      <xdr:col>51</xdr:col>
      <xdr:colOff>55905</xdr:colOff>
      <xdr:row>32</xdr:row>
      <xdr:rowOff>68384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95533" y="8945439"/>
          <a:ext cx="3702922" cy="3360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49"/>
  <sheetViews>
    <sheetView tabSelected="1" view="pageBreakPreview" zoomScale="80" zoomScaleNormal="60" zoomScaleSheetLayoutView="80" zoomScalePageLayoutView="75" workbookViewId="0">
      <selection activeCell="K24" sqref="K24"/>
    </sheetView>
  </sheetViews>
  <sheetFormatPr defaultColWidth="8.85546875" defaultRowHeight="15" outlineLevelRow="3" x14ac:dyDescent="0.25"/>
  <cols>
    <col min="1" max="1" width="7.7109375" style="70" customWidth="1"/>
    <col min="2" max="2" width="16.42578125" style="52" customWidth="1"/>
    <col min="3" max="3" width="55.28515625" style="52" bestFit="1" customWidth="1"/>
    <col min="4" max="4" width="9.28515625" style="62" customWidth="1"/>
    <col min="5" max="5" width="8.85546875" style="52" customWidth="1"/>
    <col min="6" max="8" width="15.85546875" style="52" customWidth="1"/>
    <col min="9" max="9" width="17.5703125" style="52" customWidth="1"/>
    <col min="10" max="10" width="20.42578125" style="68" customWidth="1"/>
    <col min="11" max="11" width="17.85546875" style="69" customWidth="1"/>
    <col min="12" max="12" width="21.140625" style="68" customWidth="1"/>
    <col min="13" max="13" width="9.7109375" style="54" customWidth="1"/>
    <col min="14" max="14" width="20.85546875" style="53" customWidth="1"/>
    <col min="15" max="15" width="9.42578125" style="53" customWidth="1"/>
    <col min="16" max="16" width="11.140625" style="53" customWidth="1"/>
    <col min="17" max="17" width="12.140625" style="53" customWidth="1"/>
    <col min="18" max="16384" width="8.85546875" style="53"/>
  </cols>
  <sheetData>
    <row r="1" spans="1:14" x14ac:dyDescent="0.25">
      <c r="A1" s="42"/>
      <c r="B1" s="51"/>
      <c r="C1" s="51"/>
      <c r="D1" s="59"/>
      <c r="E1" s="51"/>
      <c r="F1" s="51"/>
      <c r="G1" s="51"/>
      <c r="H1" s="51"/>
      <c r="I1" s="51"/>
      <c r="J1" s="63"/>
      <c r="K1" s="90"/>
      <c r="L1" s="63"/>
      <c r="M1" s="2"/>
    </row>
    <row r="2" spans="1:14" x14ac:dyDescent="0.25">
      <c r="A2" s="114" t="s">
        <v>33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2"/>
    </row>
    <row r="3" spans="1:14" x14ac:dyDescent="0.25">
      <c r="A3" s="116" t="s">
        <v>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2"/>
    </row>
    <row r="4" spans="1:14" x14ac:dyDescent="0.25">
      <c r="A4" s="43"/>
      <c r="B4" s="4"/>
      <c r="C4" s="4"/>
      <c r="D4" s="26"/>
      <c r="E4" s="4"/>
      <c r="F4" s="4"/>
      <c r="G4" s="4"/>
      <c r="H4" s="4"/>
      <c r="I4" s="4"/>
      <c r="J4" s="32"/>
      <c r="K4" s="32"/>
      <c r="L4" s="32"/>
      <c r="M4" s="2"/>
    </row>
    <row r="5" spans="1:14" ht="18.600000000000001" customHeight="1" x14ac:dyDescent="0.25">
      <c r="A5" s="43"/>
      <c r="B5" s="5" t="s">
        <v>4</v>
      </c>
      <c r="C5" s="119" t="s">
        <v>34</v>
      </c>
      <c r="D5" s="119"/>
      <c r="E5" s="6"/>
      <c r="F5" s="6"/>
      <c r="G5" s="99"/>
      <c r="H5" s="99"/>
      <c r="I5" s="6"/>
      <c r="J5" s="33"/>
      <c r="K5" s="32"/>
      <c r="L5" s="32"/>
      <c r="M5" s="2"/>
    </row>
    <row r="6" spans="1:14" x14ac:dyDescent="0.25">
      <c r="A6" s="43"/>
      <c r="B6" s="4"/>
      <c r="C6" s="4"/>
      <c r="D6" s="26"/>
      <c r="E6" s="4"/>
      <c r="F6" s="4"/>
      <c r="G6" s="4"/>
      <c r="H6" s="4"/>
      <c r="I6" s="4"/>
      <c r="J6" s="34" t="s">
        <v>5</v>
      </c>
      <c r="K6" s="35" t="s">
        <v>6</v>
      </c>
      <c r="L6" s="32" t="e">
        <f>L16</f>
        <v>#REF!</v>
      </c>
      <c r="M6" s="2"/>
    </row>
    <row r="7" spans="1:14" x14ac:dyDescent="0.25">
      <c r="A7" s="43"/>
      <c r="B7" s="4"/>
      <c r="C7" s="4"/>
      <c r="D7" s="32"/>
      <c r="E7" s="32"/>
      <c r="F7" s="32"/>
      <c r="G7" s="32"/>
      <c r="H7" s="32"/>
      <c r="I7" s="32"/>
      <c r="J7" s="36" t="s">
        <v>7</v>
      </c>
      <c r="K7" s="35">
        <v>0</v>
      </c>
      <c r="L7" s="32">
        <v>0</v>
      </c>
      <c r="M7" s="2"/>
      <c r="N7" s="77"/>
    </row>
    <row r="8" spans="1:14" x14ac:dyDescent="0.25">
      <c r="A8" s="43"/>
      <c r="B8" s="4"/>
      <c r="C8" s="4"/>
      <c r="D8" s="32"/>
      <c r="E8" s="32"/>
      <c r="F8" s="32"/>
      <c r="G8" s="32"/>
      <c r="H8" s="32"/>
      <c r="I8" s="32"/>
      <c r="J8" s="36" t="s">
        <v>8</v>
      </c>
      <c r="K8" s="83"/>
      <c r="L8" s="32"/>
      <c r="M8" s="2"/>
    </row>
    <row r="9" spans="1:14" x14ac:dyDescent="0.25">
      <c r="A9" s="43"/>
      <c r="B9" s="4"/>
      <c r="C9" s="4"/>
      <c r="D9" s="81"/>
      <c r="E9" s="81"/>
      <c r="F9" s="81"/>
      <c r="G9" s="81"/>
      <c r="H9" s="81"/>
      <c r="I9" s="81"/>
      <c r="J9" s="37" t="s">
        <v>9</v>
      </c>
      <c r="K9" s="84"/>
      <c r="L9" s="32"/>
      <c r="M9" s="2"/>
    </row>
    <row r="10" spans="1:14" x14ac:dyDescent="0.25">
      <c r="A10" s="43"/>
      <c r="B10" s="4"/>
      <c r="C10" s="4"/>
      <c r="D10" s="81"/>
      <c r="E10" s="81"/>
      <c r="F10" s="81"/>
      <c r="G10" s="81"/>
      <c r="H10" s="81"/>
      <c r="I10" s="81"/>
      <c r="J10" s="37" t="s">
        <v>10</v>
      </c>
      <c r="K10" s="85"/>
      <c r="L10" s="85"/>
      <c r="M10" s="2"/>
    </row>
    <row r="11" spans="1:14" x14ac:dyDescent="0.25">
      <c r="A11" s="43"/>
      <c r="B11" s="4"/>
      <c r="C11" s="4"/>
      <c r="D11" s="81"/>
      <c r="E11" s="81"/>
      <c r="F11" s="81"/>
      <c r="G11" s="81"/>
      <c r="H11" s="81"/>
      <c r="I11" s="81"/>
      <c r="J11" s="37" t="s">
        <v>11</v>
      </c>
      <c r="K11" s="38" t="s">
        <v>12</v>
      </c>
      <c r="L11" s="39"/>
      <c r="M11" s="2"/>
    </row>
    <row r="12" spans="1:14" x14ac:dyDescent="0.25">
      <c r="A12" s="43"/>
      <c r="B12" s="4"/>
      <c r="C12" s="4"/>
      <c r="D12" s="81"/>
      <c r="E12" s="81"/>
      <c r="F12" s="81"/>
      <c r="G12" s="81"/>
      <c r="H12" s="81"/>
      <c r="I12" s="81"/>
      <c r="J12" s="37" t="s">
        <v>13</v>
      </c>
      <c r="K12" s="38"/>
      <c r="L12" s="39"/>
      <c r="M12" s="2"/>
    </row>
    <row r="13" spans="1:14" x14ac:dyDescent="0.25">
      <c r="A13" s="43"/>
      <c r="B13" s="4"/>
      <c r="C13" s="4"/>
      <c r="D13" s="82"/>
      <c r="E13" s="82"/>
      <c r="F13" s="82"/>
      <c r="G13" s="82"/>
      <c r="H13" s="82"/>
      <c r="I13" s="82"/>
      <c r="J13" s="40" t="s">
        <v>14</v>
      </c>
      <c r="K13" s="41"/>
      <c r="L13" s="32" t="e">
        <f>L6/24948</f>
        <v>#REF!</v>
      </c>
      <c r="M13" s="2"/>
    </row>
    <row r="14" spans="1:14" x14ac:dyDescent="0.25">
      <c r="A14" s="43"/>
      <c r="B14" s="4"/>
      <c r="C14" s="4"/>
      <c r="D14" s="26"/>
      <c r="E14" s="4"/>
      <c r="F14" s="4"/>
      <c r="G14" s="4"/>
      <c r="H14" s="4"/>
      <c r="I14" s="4"/>
      <c r="J14" s="40"/>
      <c r="K14" s="41"/>
      <c r="L14" s="32"/>
      <c r="M14" s="2"/>
    </row>
    <row r="15" spans="1:14" ht="47.25" customHeight="1" x14ac:dyDescent="0.25">
      <c r="A15" s="44" t="s">
        <v>15</v>
      </c>
      <c r="B15" s="117" t="s">
        <v>0</v>
      </c>
      <c r="C15" s="118"/>
      <c r="D15" s="27" t="s">
        <v>1</v>
      </c>
      <c r="E15" s="7" t="s">
        <v>16</v>
      </c>
      <c r="F15" s="7" t="s">
        <v>35</v>
      </c>
      <c r="G15" s="7" t="s">
        <v>36</v>
      </c>
      <c r="H15" s="7" t="s">
        <v>37</v>
      </c>
      <c r="I15" s="7" t="s">
        <v>38</v>
      </c>
      <c r="J15" s="64" t="s">
        <v>26</v>
      </c>
      <c r="K15" s="91" t="s">
        <v>17</v>
      </c>
      <c r="L15" s="8" t="s">
        <v>18</v>
      </c>
    </row>
    <row r="16" spans="1:14" x14ac:dyDescent="0.25">
      <c r="A16" s="45"/>
      <c r="B16" s="9"/>
      <c r="C16" s="9"/>
      <c r="D16" s="28"/>
      <c r="E16" s="10"/>
      <c r="F16" s="10"/>
      <c r="G16" s="10"/>
      <c r="H16" s="10"/>
      <c r="I16" s="10"/>
      <c r="J16" s="65"/>
      <c r="K16" s="92"/>
      <c r="L16" s="65" t="e">
        <f>L42</f>
        <v>#REF!</v>
      </c>
    </row>
    <row r="17" spans="1:13" x14ac:dyDescent="0.25">
      <c r="A17" s="46"/>
      <c r="B17" s="11" t="s">
        <v>19</v>
      </c>
      <c r="C17" s="12"/>
      <c r="D17" s="60"/>
      <c r="E17" s="55"/>
      <c r="F17" s="55"/>
      <c r="G17" s="55"/>
      <c r="H17" s="55"/>
      <c r="I17" s="55"/>
      <c r="J17" s="56"/>
      <c r="K17" s="56"/>
      <c r="L17" s="66">
        <f>SUMIF(B19:B32,"работа",L19:L32)</f>
        <v>811947.84</v>
      </c>
    </row>
    <row r="18" spans="1:13" x14ac:dyDescent="0.25">
      <c r="A18" s="46"/>
      <c r="B18" s="13" t="s">
        <v>2</v>
      </c>
      <c r="C18" s="12"/>
      <c r="D18" s="60"/>
      <c r="E18" s="55"/>
      <c r="F18" s="55"/>
      <c r="G18" s="55"/>
      <c r="H18" s="55"/>
      <c r="I18" s="55"/>
      <c r="J18" s="56"/>
      <c r="K18" s="56"/>
      <c r="L18" s="66" t="e">
        <f>L16-L17</f>
        <v>#REF!</v>
      </c>
    </row>
    <row r="19" spans="1:13" s="1" customFormat="1" outlineLevel="3" x14ac:dyDescent="0.25">
      <c r="A19" s="86"/>
      <c r="B19" s="86" t="s">
        <v>40</v>
      </c>
      <c r="C19" s="87"/>
      <c r="D19" s="87"/>
      <c r="E19" s="87"/>
      <c r="F19" s="87"/>
      <c r="G19" s="87"/>
      <c r="H19" s="87"/>
      <c r="I19" s="87"/>
      <c r="J19" s="87"/>
      <c r="K19" s="93"/>
      <c r="L19" s="88">
        <f>L20+L23</f>
        <v>567240.24</v>
      </c>
      <c r="M19" s="54"/>
    </row>
    <row r="20" spans="1:13" s="1" customFormat="1" outlineLevel="2" x14ac:dyDescent="0.25">
      <c r="A20" s="48" t="s">
        <v>29</v>
      </c>
      <c r="B20" s="109" t="s">
        <v>39</v>
      </c>
      <c r="C20" s="110"/>
      <c r="D20" s="29"/>
      <c r="E20" s="18" t="s">
        <v>3</v>
      </c>
      <c r="F20" s="95"/>
      <c r="G20" s="95"/>
      <c r="H20" s="95"/>
      <c r="I20" s="95"/>
      <c r="J20" s="57">
        <f>SUM(F20:I20)</f>
        <v>0</v>
      </c>
      <c r="K20" s="57"/>
      <c r="L20" s="67">
        <f>ROUND(K20*J20,2)</f>
        <v>0</v>
      </c>
      <c r="M20" s="79"/>
    </row>
    <row r="21" spans="1:13" s="1" customFormat="1" outlineLevel="2" x14ac:dyDescent="0.25">
      <c r="A21" s="46"/>
      <c r="B21" s="11" t="s">
        <v>22</v>
      </c>
      <c r="C21" s="12"/>
      <c r="D21" s="60"/>
      <c r="E21" s="55" t="str">
        <f>E20</f>
        <v>м2</v>
      </c>
      <c r="F21" s="55">
        <f>F20</f>
        <v>0</v>
      </c>
      <c r="G21" s="55">
        <f>G20</f>
        <v>0</v>
      </c>
      <c r="H21" s="55">
        <f>H20</f>
        <v>0</v>
      </c>
      <c r="I21" s="55">
        <f>I20</f>
        <v>0</v>
      </c>
      <c r="J21" s="56">
        <f>SUM(F21:I21)</f>
        <v>0</v>
      </c>
      <c r="K21" s="56"/>
      <c r="L21" s="66">
        <f>ROUND(J21*K21,2)</f>
        <v>0</v>
      </c>
      <c r="M21" s="54"/>
    </row>
    <row r="22" spans="1:13" s="1" customFormat="1" outlineLevel="2" x14ac:dyDescent="0.25">
      <c r="A22" s="86"/>
      <c r="B22" s="86" t="s">
        <v>44</v>
      </c>
      <c r="C22" s="87"/>
      <c r="D22" s="87"/>
      <c r="E22" s="87"/>
      <c r="F22" s="87"/>
      <c r="G22" s="87"/>
      <c r="H22" s="87"/>
      <c r="I22" s="87"/>
      <c r="J22" s="87"/>
      <c r="K22" s="93"/>
      <c r="L22" s="88">
        <f>L23+L26</f>
        <v>567240.24</v>
      </c>
      <c r="M22" s="54"/>
    </row>
    <row r="23" spans="1:13" s="1" customFormat="1" ht="45" customHeight="1" outlineLevel="2" x14ac:dyDescent="0.25">
      <c r="A23" s="48" t="s">
        <v>30</v>
      </c>
      <c r="B23" s="109" t="s">
        <v>41</v>
      </c>
      <c r="C23" s="110"/>
      <c r="D23" s="29"/>
      <c r="E23" s="18" t="s">
        <v>3</v>
      </c>
      <c r="F23" s="95">
        <v>229.77</v>
      </c>
      <c r="G23" s="95">
        <v>376.44</v>
      </c>
      <c r="H23" s="95">
        <v>109.69</v>
      </c>
      <c r="I23" s="95">
        <v>86.42</v>
      </c>
      <c r="J23" s="57">
        <f>SUM(F23:I23)</f>
        <v>802.32</v>
      </c>
      <c r="K23" s="57">
        <f>ROUND((L24+L25)/J23,2)</f>
        <v>707</v>
      </c>
      <c r="L23" s="67">
        <f>ROUND(K23*J23,2)</f>
        <v>567240.24</v>
      </c>
      <c r="M23" s="79"/>
    </row>
    <row r="24" spans="1:13" s="1" customFormat="1" outlineLevel="2" x14ac:dyDescent="0.25">
      <c r="A24" s="46"/>
      <c r="B24" s="11" t="s">
        <v>22</v>
      </c>
      <c r="C24" s="12"/>
      <c r="D24" s="60"/>
      <c r="E24" s="55" t="str">
        <f>E23</f>
        <v>м2</v>
      </c>
      <c r="F24" s="55">
        <f>F23</f>
        <v>229.77</v>
      </c>
      <c r="G24" s="55">
        <f>G23</f>
        <v>376.44</v>
      </c>
      <c r="H24" s="55">
        <f>H23</f>
        <v>109.69</v>
      </c>
      <c r="I24" s="55">
        <f>I23</f>
        <v>86.42</v>
      </c>
      <c r="J24" s="56">
        <f>SUM(F24:I24)</f>
        <v>802.32</v>
      </c>
      <c r="K24" s="56">
        <v>707</v>
      </c>
      <c r="L24" s="66">
        <f>ROUND(J24*K24,2)</f>
        <v>567240.24</v>
      </c>
      <c r="M24" s="54"/>
    </row>
    <row r="25" spans="1:13" s="1" customFormat="1" outlineLevel="2" x14ac:dyDescent="0.25">
      <c r="A25" s="46"/>
      <c r="B25" s="123" t="s">
        <v>48</v>
      </c>
      <c r="C25" s="124"/>
      <c r="D25" s="60"/>
      <c r="E25" s="55"/>
      <c r="F25" s="96"/>
      <c r="G25" s="96"/>
      <c r="H25" s="96"/>
      <c r="I25" s="96"/>
      <c r="J25" s="56"/>
      <c r="K25" s="56"/>
      <c r="L25" s="66">
        <f>SUM(L27:L27)</f>
        <v>0</v>
      </c>
      <c r="M25" s="17"/>
    </row>
    <row r="26" spans="1:13" s="1" customFormat="1" outlineLevel="2" x14ac:dyDescent="0.25">
      <c r="A26" s="49"/>
      <c r="B26" s="19"/>
      <c r="C26" s="19"/>
      <c r="D26" s="30"/>
      <c r="E26" s="21"/>
      <c r="F26" s="97"/>
      <c r="G26" s="97"/>
      <c r="H26" s="97"/>
      <c r="I26" s="97"/>
      <c r="J26" s="22"/>
      <c r="K26" s="22"/>
      <c r="L26" s="66"/>
      <c r="M26" s="17"/>
    </row>
    <row r="27" spans="1:13" s="1" customFormat="1" outlineLevel="3" x14ac:dyDescent="0.25">
      <c r="A27" s="50"/>
      <c r="B27" s="23"/>
      <c r="C27" s="23"/>
      <c r="D27" s="31"/>
      <c r="E27" s="24"/>
      <c r="F27" s="24">
        <f>D27*F24</f>
        <v>0</v>
      </c>
      <c r="G27" s="24">
        <f>D27*G24</f>
        <v>0</v>
      </c>
      <c r="H27" s="24">
        <f>D27*H24</f>
        <v>0</v>
      </c>
      <c r="I27" s="24">
        <f>D27*I24</f>
        <v>0</v>
      </c>
      <c r="J27" s="56">
        <f>SUM(F27:I27)</f>
        <v>0</v>
      </c>
      <c r="K27" s="25"/>
      <c r="L27" s="66">
        <f>ROUND(J27*K27,2)</f>
        <v>0</v>
      </c>
      <c r="M27" s="54"/>
    </row>
    <row r="28" spans="1:13" s="1" customFormat="1" ht="35.1" customHeight="1" outlineLevel="3" x14ac:dyDescent="0.25">
      <c r="A28" s="47" t="s">
        <v>32</v>
      </c>
      <c r="B28" s="14" t="s">
        <v>43</v>
      </c>
      <c r="C28" s="15"/>
      <c r="D28" s="61"/>
      <c r="E28" s="16" t="s">
        <v>3</v>
      </c>
      <c r="F28" s="98">
        <v>229.77</v>
      </c>
      <c r="G28" s="98">
        <v>376.44</v>
      </c>
      <c r="H28" s="98">
        <v>109.69</v>
      </c>
      <c r="I28" s="98">
        <v>86.42</v>
      </c>
      <c r="J28" s="57">
        <f>SUM(F28:I28)</f>
        <v>802.32</v>
      </c>
      <c r="K28" s="57">
        <f>ROUND((L29+L30)/J28,2)</f>
        <v>305</v>
      </c>
      <c r="L28" s="67">
        <f>ROUND(K28*J28,2)</f>
        <v>244707.6</v>
      </c>
      <c r="M28" s="79"/>
    </row>
    <row r="29" spans="1:13" s="1" customFormat="1" outlineLevel="3" x14ac:dyDescent="0.25">
      <c r="A29" s="46"/>
      <c r="B29" s="11" t="s">
        <v>22</v>
      </c>
      <c r="C29" s="12"/>
      <c r="D29" s="60"/>
      <c r="E29" s="55" t="str">
        <f>E28</f>
        <v>м2</v>
      </c>
      <c r="F29" s="55">
        <f>F28</f>
        <v>229.77</v>
      </c>
      <c r="G29" s="55">
        <f>G28</f>
        <v>376.44</v>
      </c>
      <c r="H29" s="55">
        <f>H28</f>
        <v>109.69</v>
      </c>
      <c r="I29" s="55">
        <f>I28</f>
        <v>86.42</v>
      </c>
      <c r="J29" s="56">
        <f>SUM(F29:I29)</f>
        <v>802.32</v>
      </c>
      <c r="K29" s="56">
        <v>305</v>
      </c>
      <c r="L29" s="66">
        <f>ROUND(J29*K29,2)</f>
        <v>244707.6</v>
      </c>
      <c r="M29" s="54"/>
    </row>
    <row r="30" spans="1:13" s="1" customFormat="1" ht="15" customHeight="1" outlineLevel="3" x14ac:dyDescent="0.25">
      <c r="A30" s="46"/>
      <c r="B30" s="123" t="s">
        <v>48</v>
      </c>
      <c r="C30" s="124"/>
      <c r="D30" s="60"/>
      <c r="E30" s="55"/>
      <c r="F30" s="55"/>
      <c r="G30" s="55"/>
      <c r="H30" s="55"/>
      <c r="I30" s="55"/>
      <c r="J30" s="56"/>
      <c r="K30" s="56"/>
      <c r="L30" s="66">
        <f>SUM(L31:L32)</f>
        <v>0</v>
      </c>
      <c r="M30" s="54"/>
    </row>
    <row r="31" spans="1:13" s="1" customFormat="1" outlineLevel="3" x14ac:dyDescent="0.25">
      <c r="A31" s="49"/>
      <c r="B31" s="19"/>
      <c r="C31" s="20"/>
      <c r="D31" s="30"/>
      <c r="E31" s="21"/>
      <c r="F31" s="21"/>
      <c r="G31" s="21"/>
      <c r="H31" s="21"/>
      <c r="I31" s="21"/>
      <c r="J31" s="56"/>
      <c r="K31" s="22"/>
      <c r="L31" s="66">
        <f>ROUND(J31*K31,2)</f>
        <v>0</v>
      </c>
      <c r="M31" s="54"/>
    </row>
    <row r="32" spans="1:13" s="1" customFormat="1" outlineLevel="3" x14ac:dyDescent="0.25">
      <c r="A32" s="50"/>
      <c r="B32" s="23"/>
      <c r="C32" s="23"/>
      <c r="D32" s="31"/>
      <c r="E32" s="24"/>
      <c r="F32" s="24">
        <f>D32*F28</f>
        <v>0</v>
      </c>
      <c r="G32" s="24">
        <f>D32*G28</f>
        <v>0</v>
      </c>
      <c r="H32" s="24">
        <f>D32*H28</f>
        <v>0</v>
      </c>
      <c r="I32" s="24">
        <f>D32*I28</f>
        <v>0</v>
      </c>
      <c r="J32" s="56">
        <f>SUM(F32:I32)</f>
        <v>0</v>
      </c>
      <c r="K32" s="25"/>
      <c r="L32" s="66">
        <f>ROUND(J32*K32,2)</f>
        <v>0</v>
      </c>
      <c r="M32" s="54"/>
    </row>
    <row r="33" spans="1:15" s="1" customFormat="1" ht="53.25" customHeight="1" outlineLevel="3" x14ac:dyDescent="0.25">
      <c r="A33" s="47" t="s">
        <v>42</v>
      </c>
      <c r="B33" s="120" t="s">
        <v>45</v>
      </c>
      <c r="C33" s="121"/>
      <c r="D33" s="122"/>
      <c r="E33" s="16" t="s">
        <v>3</v>
      </c>
      <c r="F33" s="98">
        <v>231.39</v>
      </c>
      <c r="G33" s="98">
        <v>376.44</v>
      </c>
      <c r="H33" s="98">
        <v>111.07</v>
      </c>
      <c r="I33" s="98">
        <v>86.42</v>
      </c>
      <c r="J33" s="57">
        <f>SUM(F33:I33)</f>
        <v>805.31999999999982</v>
      </c>
      <c r="K33" s="57">
        <f>ROUND((L34+L35)/J33,2)</f>
        <v>2440</v>
      </c>
      <c r="L33" s="67">
        <f>ROUND(K33*J33,2)</f>
        <v>1964980.8</v>
      </c>
      <c r="M33" s="54"/>
    </row>
    <row r="34" spans="1:15" s="1" customFormat="1" outlineLevel="3" x14ac:dyDescent="0.25">
      <c r="A34" s="46"/>
      <c r="B34" s="11" t="s">
        <v>22</v>
      </c>
      <c r="C34" s="12"/>
      <c r="D34" s="60"/>
      <c r="E34" s="55" t="str">
        <f>E33</f>
        <v>м2</v>
      </c>
      <c r="F34" s="55">
        <f>F33</f>
        <v>231.39</v>
      </c>
      <c r="G34" s="55">
        <f>G33</f>
        <v>376.44</v>
      </c>
      <c r="H34" s="55">
        <f>H33</f>
        <v>111.07</v>
      </c>
      <c r="I34" s="55">
        <f>I33</f>
        <v>86.42</v>
      </c>
      <c r="J34" s="56">
        <f>SUM(F34:I34)</f>
        <v>805.31999999999982</v>
      </c>
      <c r="K34" s="56">
        <v>2440</v>
      </c>
      <c r="L34" s="66">
        <f>ROUND(J34*K34,2)</f>
        <v>1964980.8</v>
      </c>
      <c r="M34" s="54"/>
    </row>
    <row r="35" spans="1:15" s="1" customFormat="1" outlineLevel="3" x14ac:dyDescent="0.25">
      <c r="A35" s="46"/>
      <c r="B35" s="123" t="s">
        <v>48</v>
      </c>
      <c r="C35" s="124"/>
      <c r="D35" s="60"/>
      <c r="E35" s="55"/>
      <c r="F35" s="55"/>
      <c r="G35" s="55"/>
      <c r="H35" s="55"/>
      <c r="I35" s="55"/>
      <c r="J35" s="56"/>
      <c r="K35" s="56"/>
      <c r="L35" s="66">
        <f>SUM(L36:L37)</f>
        <v>0</v>
      </c>
      <c r="M35" s="54"/>
    </row>
    <row r="36" spans="1:15" s="1" customFormat="1" outlineLevel="3" x14ac:dyDescent="0.25">
      <c r="A36" s="49"/>
      <c r="B36" s="19"/>
      <c r="C36" s="20"/>
      <c r="D36" s="30"/>
      <c r="E36" s="21"/>
      <c r="F36" s="21"/>
      <c r="G36" s="21"/>
      <c r="H36" s="21"/>
      <c r="I36" s="21"/>
      <c r="J36" s="56"/>
      <c r="K36" s="22"/>
      <c r="L36" s="66">
        <f>ROUND(J36*K36,2)</f>
        <v>0</v>
      </c>
      <c r="M36" s="54"/>
    </row>
    <row r="37" spans="1:15" s="1" customFormat="1" outlineLevel="3" x14ac:dyDescent="0.25">
      <c r="A37" s="50"/>
      <c r="B37" s="23"/>
      <c r="C37" s="23"/>
      <c r="D37" s="31"/>
      <c r="E37" s="24"/>
      <c r="F37" s="24">
        <f>D37*F33</f>
        <v>0</v>
      </c>
      <c r="G37" s="24">
        <f>D37*G33</f>
        <v>0</v>
      </c>
      <c r="H37" s="24">
        <f>D37*H33</f>
        <v>0</v>
      </c>
      <c r="I37" s="24">
        <f>D37*I33</f>
        <v>0</v>
      </c>
      <c r="J37" s="56">
        <f>SUM(F37:I37)</f>
        <v>0</v>
      </c>
      <c r="K37" s="25"/>
      <c r="L37" s="66">
        <f>ROUND(J37*K37,2)</f>
        <v>0</v>
      </c>
      <c r="M37" s="54"/>
    </row>
    <row r="38" spans="1:15" s="1" customFormat="1" outlineLevel="3" x14ac:dyDescent="0.25">
      <c r="A38" s="100"/>
      <c r="B38" s="101"/>
      <c r="C38" s="101"/>
      <c r="D38" s="102"/>
      <c r="E38" s="103"/>
      <c r="F38" s="103"/>
      <c r="G38" s="103"/>
      <c r="H38" s="103"/>
      <c r="I38" s="103"/>
      <c r="J38" s="105"/>
      <c r="K38" s="104"/>
      <c r="L38" s="66"/>
      <c r="M38" s="54"/>
    </row>
    <row r="39" spans="1:15" s="1" customFormat="1" outlineLevel="3" x14ac:dyDescent="0.25">
      <c r="A39" s="86"/>
      <c r="B39" s="86" t="s">
        <v>46</v>
      </c>
      <c r="C39" s="87"/>
      <c r="D39" s="87"/>
      <c r="E39" s="87"/>
      <c r="F39" s="87"/>
      <c r="G39" s="87"/>
      <c r="H39" s="87"/>
      <c r="I39" s="87"/>
      <c r="J39" s="87"/>
      <c r="K39" s="93"/>
      <c r="L39" s="88" t="e">
        <f>L40+L43</f>
        <v>#DIV/0!</v>
      </c>
      <c r="M39" s="54"/>
    </row>
    <row r="40" spans="1:15" s="1" customFormat="1" outlineLevel="2" x14ac:dyDescent="0.25">
      <c r="A40" s="48" t="s">
        <v>29</v>
      </c>
      <c r="B40" s="109" t="s">
        <v>47</v>
      </c>
      <c r="C40" s="110"/>
      <c r="D40" s="29"/>
      <c r="E40" s="18" t="s">
        <v>3</v>
      </c>
      <c r="F40" s="95"/>
      <c r="G40" s="95"/>
      <c r="H40" s="95"/>
      <c r="I40" s="95"/>
      <c r="J40" s="57">
        <f>SUM(F40:I40)</f>
        <v>0</v>
      </c>
      <c r="K40" s="57" t="e">
        <f>ROUND((L41+L43)/J40,2)</f>
        <v>#DIV/0!</v>
      </c>
      <c r="L40" s="67" t="e">
        <f>ROUND(K40*J40,2)</f>
        <v>#DIV/0!</v>
      </c>
      <c r="M40" s="79"/>
    </row>
    <row r="41" spans="1:15" s="1" customFormat="1" outlineLevel="2" x14ac:dyDescent="0.25">
      <c r="A41" s="46"/>
      <c r="B41" s="11" t="s">
        <v>22</v>
      </c>
      <c r="C41" s="12"/>
      <c r="D41" s="60"/>
      <c r="E41" s="55" t="str">
        <f>E40</f>
        <v>м2</v>
      </c>
      <c r="F41" s="55">
        <f>F40</f>
        <v>0</v>
      </c>
      <c r="G41" s="55">
        <f>G40</f>
        <v>0</v>
      </c>
      <c r="H41" s="55">
        <f>H40</f>
        <v>0</v>
      </c>
      <c r="I41" s="55">
        <f>I40</f>
        <v>0</v>
      </c>
      <c r="J41" s="56">
        <f>SUM(F41:I41)</f>
        <v>0</v>
      </c>
      <c r="K41" s="56">
        <v>112</v>
      </c>
      <c r="L41" s="66">
        <f>ROUND(J41*K41,2)</f>
        <v>0</v>
      </c>
      <c r="M41" s="54"/>
    </row>
    <row r="42" spans="1:15" s="3" customFormat="1" ht="15" customHeight="1" x14ac:dyDescent="0.2">
      <c r="A42" s="111" t="s">
        <v>31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3"/>
      <c r="L42" s="58" t="e">
        <f>L19+#REF!</f>
        <v>#REF!</v>
      </c>
      <c r="M42" s="94"/>
      <c r="N42" s="78"/>
      <c r="O42" s="78"/>
    </row>
    <row r="43" spans="1:15" s="3" customFormat="1" ht="12.75" customHeight="1" x14ac:dyDescent="0.2">
      <c r="A43" s="106" t="s">
        <v>20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8"/>
      <c r="L43" s="80">
        <f>L17</f>
        <v>811947.84</v>
      </c>
    </row>
    <row r="44" spans="1:15" x14ac:dyDescent="0.25">
      <c r="A44" s="106" t="s">
        <v>21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8"/>
      <c r="L44" s="80" t="e">
        <f>L18</f>
        <v>#REF!</v>
      </c>
    </row>
    <row r="45" spans="1:15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5" ht="36" hidden="1" customHeight="1" x14ac:dyDescent="0.25">
      <c r="C46" s="71" t="s">
        <v>23</v>
      </c>
      <c r="D46" s="72"/>
    </row>
    <row r="47" spans="1:15" ht="36" hidden="1" customHeight="1" x14ac:dyDescent="0.25">
      <c r="C47" s="73" t="s">
        <v>24</v>
      </c>
      <c r="D47" s="74" t="s">
        <v>25</v>
      </c>
    </row>
    <row r="48" spans="1:15" ht="36" hidden="1" customHeight="1" x14ac:dyDescent="0.25">
      <c r="C48" s="89" t="s">
        <v>27</v>
      </c>
      <c r="D48" s="74" t="s">
        <v>25</v>
      </c>
    </row>
    <row r="49" spans="3:4" ht="36" hidden="1" customHeight="1" x14ac:dyDescent="0.25">
      <c r="C49" s="89" t="s">
        <v>28</v>
      </c>
      <c r="D49" s="74" t="s">
        <v>25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J42:J43" name="Диапазон2"/>
  </protectedRanges>
  <mergeCells count="14">
    <mergeCell ref="A43:K43"/>
    <mergeCell ref="A44:K44"/>
    <mergeCell ref="B20:C20"/>
    <mergeCell ref="A42:K42"/>
    <mergeCell ref="A2:L2"/>
    <mergeCell ref="A3:L3"/>
    <mergeCell ref="B15:C15"/>
    <mergeCell ref="B23:C23"/>
    <mergeCell ref="C5:D5"/>
    <mergeCell ref="B33:D33"/>
    <mergeCell ref="B40:C40"/>
    <mergeCell ref="B25:C25"/>
    <mergeCell ref="B30:C30"/>
    <mergeCell ref="B35:C35"/>
  </mergeCells>
  <printOptions horizontalCentered="1"/>
  <pageMargins left="0.25" right="0.25" top="0.75" bottom="0.75" header="0.3" footer="0.3"/>
  <pageSetup paperSize="9" scale="44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штук</vt:lpstr>
      <vt:lpstr>штук!Print_Area</vt:lpstr>
      <vt:lpstr>штук!Область_печати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2020-02-05T04:08:21Z</dcterms:modified>
</cp:coreProperties>
</file>